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1共有文書ファイル\経理部\貸付\日常業務\一部繰上償還\2023\"/>
    </mc:Choice>
  </mc:AlternateContent>
  <bookViews>
    <workbookView xWindow="120" yWindow="45" windowWidth="12390" windowHeight="9000"/>
  </bookViews>
  <sheets>
    <sheet name="入力シート" sheetId="60" r:id="rId1"/>
    <sheet name="計算式" sheetId="61" state="hidden" r:id="rId2"/>
    <sheet name="控除明細書" sheetId="59" state="hidden" r:id="rId3"/>
  </sheets>
  <definedNames>
    <definedName name="_xlnm.Print_Area" localSheetId="2">控除明細書!$A$1:$BS$14</definedName>
  </definedNames>
  <calcPr calcId="152511"/>
</workbook>
</file>

<file path=xl/calcChain.xml><?xml version="1.0" encoding="utf-8"?>
<calcChain xmlns="http://schemas.openxmlformats.org/spreadsheetml/2006/main">
  <c r="M29" i="60" l="1"/>
  <c r="M30" i="60"/>
  <c r="M31" i="60"/>
  <c r="M32" i="60"/>
  <c r="M33" i="60"/>
  <c r="M34" i="60"/>
  <c r="M35" i="60"/>
  <c r="M36" i="60"/>
  <c r="M28" i="60"/>
  <c r="E58" i="60" l="1"/>
  <c r="I48" i="60"/>
  <c r="E41" i="60" l="1"/>
  <c r="I50" i="60" s="1"/>
  <c r="C4" i="61" l="1"/>
  <c r="G4" i="61" l="1"/>
  <c r="C11" i="61"/>
  <c r="C10" i="61"/>
  <c r="C6" i="61"/>
  <c r="C26" i="61"/>
  <c r="C28" i="61" s="1"/>
  <c r="C5" i="61" l="1"/>
  <c r="G5" i="61" s="1"/>
  <c r="G6" i="61" s="1"/>
  <c r="G7" i="61" s="1"/>
  <c r="G28" i="61"/>
  <c r="G14" i="61"/>
  <c r="D30" i="61"/>
  <c r="G30" i="61"/>
  <c r="G10" i="61" l="1"/>
  <c r="G13" i="61" s="1"/>
  <c r="C14" i="61" s="1"/>
  <c r="E56" i="60" s="1"/>
  <c r="F58" i="60" s="1"/>
  <c r="E39" i="60"/>
  <c r="I30" i="61"/>
  <c r="G58" i="60" l="1"/>
</calcChain>
</file>

<file path=xl/sharedStrings.xml><?xml version="1.0" encoding="utf-8"?>
<sst xmlns="http://schemas.openxmlformats.org/spreadsheetml/2006/main" count="139" uniqueCount="89">
  <si>
    <t>年</t>
  </si>
  <si>
    <t>月</t>
  </si>
  <si>
    <t>京都府教職員互助組合控除明細書</t>
  </si>
  <si>
    <t>学校コード</t>
  </si>
  <si>
    <t>学</t>
  </si>
  <si>
    <t>校</t>
  </si>
  <si>
    <t>名</t>
  </si>
  <si>
    <t>個人コード</t>
  </si>
  <si>
    <t>氏</t>
  </si>
  <si>
    <t>控除合計</t>
  </si>
  <si>
    <t>社保控除額</t>
  </si>
  <si>
    <t>(</t>
  </si>
  <si>
    <t>)</t>
  </si>
  <si>
    <t>月返済限度額残</t>
  </si>
  <si>
    <t>(</t>
    <phoneticPr fontId="7"/>
  </si>
  <si>
    <t>)</t>
    <phoneticPr fontId="7"/>
  </si>
  <si>
    <t>掛金（退預り金）</t>
    <rPh sb="0" eb="2">
      <t>カケキン</t>
    </rPh>
    <rPh sb="3" eb="4">
      <t>タイ</t>
    </rPh>
    <rPh sb="4" eb="5">
      <t>アズ</t>
    </rPh>
    <rPh sb="6" eb="7">
      <t>キン</t>
    </rPh>
    <phoneticPr fontId="7"/>
  </si>
  <si>
    <t>貸付（）内は残回数</t>
    <rPh sb="0" eb="2">
      <t>カシツケ</t>
    </rPh>
    <rPh sb="4" eb="5">
      <t>ナイ</t>
    </rPh>
    <rPh sb="6" eb="7">
      <t>ザン</t>
    </rPh>
    <rPh sb="7" eb="9">
      <t>カイスウ</t>
    </rPh>
    <phoneticPr fontId="7"/>
  </si>
  <si>
    <t>-</t>
    <phoneticPr fontId="7"/>
  </si>
  <si>
    <t>生活資金（S）</t>
    <rPh sb="0" eb="2">
      <t>セイカツ</t>
    </rPh>
    <rPh sb="2" eb="4">
      <t>シキン</t>
    </rPh>
    <phoneticPr fontId="7"/>
  </si>
  <si>
    <t>（</t>
    <phoneticPr fontId="7"/>
  </si>
  <si>
    <t>１号組合員掛金</t>
    <rPh sb="1" eb="2">
      <t>ゴウ</t>
    </rPh>
    <rPh sb="2" eb="5">
      <t>クミアイイン</t>
    </rPh>
    <rPh sb="5" eb="7">
      <t>カケキン</t>
    </rPh>
    <phoneticPr fontId="7"/>
  </si>
  <si>
    <t>聖護院小学校</t>
    <rPh sb="0" eb="3">
      <t>ショウゴイン</t>
    </rPh>
    <rPh sb="3" eb="6">
      <t>ショウガッコウ</t>
    </rPh>
    <phoneticPr fontId="7"/>
  </si>
  <si>
    <t>互助　太郎</t>
    <rPh sb="0" eb="2">
      <t>ゴジョ</t>
    </rPh>
    <rPh sb="3" eb="5">
      <t>タロウ</t>
    </rPh>
    <phoneticPr fontId="7"/>
  </si>
  <si>
    <t>年</t>
    <rPh sb="0" eb="1">
      <t>ネン</t>
    </rPh>
    <phoneticPr fontId="7"/>
  </si>
  <si>
    <t>①</t>
    <phoneticPr fontId="7"/>
  </si>
  <si>
    <t>②</t>
    <phoneticPr fontId="7"/>
  </si>
  <si>
    <t>控除年月</t>
    <rPh sb="0" eb="2">
      <t>コウジョ</t>
    </rPh>
    <rPh sb="2" eb="4">
      <t>ネンゲツ</t>
    </rPh>
    <phoneticPr fontId="7"/>
  </si>
  <si>
    <t>貸付種別</t>
    <rPh sb="0" eb="2">
      <t>カシツケ</t>
    </rPh>
    <rPh sb="2" eb="4">
      <t>シュベツ</t>
    </rPh>
    <phoneticPr fontId="7"/>
  </si>
  <si>
    <t>③</t>
    <phoneticPr fontId="7"/>
  </si>
  <si>
    <t>円</t>
    <rPh sb="0" eb="1">
      <t>エン</t>
    </rPh>
    <phoneticPr fontId="7"/>
  </si>
  <si>
    <t>④</t>
    <phoneticPr fontId="7"/>
  </si>
  <si>
    <t>残回数</t>
    <rPh sb="0" eb="1">
      <t>ザン</t>
    </rPh>
    <rPh sb="1" eb="3">
      <t>カイスウ</t>
    </rPh>
    <phoneticPr fontId="7"/>
  </si>
  <si>
    <t>回</t>
    <rPh sb="0" eb="1">
      <t>カイ</t>
    </rPh>
    <phoneticPr fontId="7"/>
  </si>
  <si>
    <t>一部繰上償還　シミュレーション</t>
    <rPh sb="0" eb="2">
      <t>イチブ</t>
    </rPh>
    <rPh sb="2" eb="4">
      <t>クリアゲ</t>
    </rPh>
    <rPh sb="4" eb="6">
      <t>ショウカン</t>
    </rPh>
    <phoneticPr fontId="7"/>
  </si>
  <si>
    <t>残回数は</t>
    <rPh sb="0" eb="1">
      <t>ザン</t>
    </rPh>
    <rPh sb="1" eb="3">
      <t>カイスウ</t>
    </rPh>
    <phoneticPr fontId="7"/>
  </si>
  <si>
    <t>①</t>
    <phoneticPr fontId="7"/>
  </si>
  <si>
    <t>一部繰上額（10万円以上1万円単位）</t>
    <rPh sb="0" eb="2">
      <t>イチブ</t>
    </rPh>
    <rPh sb="2" eb="4">
      <t>クリアゲ</t>
    </rPh>
    <rPh sb="4" eb="5">
      <t>ガク</t>
    </rPh>
    <rPh sb="8" eb="10">
      <t>マンエン</t>
    </rPh>
    <rPh sb="10" eb="12">
      <t>イジョウ</t>
    </rPh>
    <rPh sb="13" eb="15">
      <t>マンエン</t>
    </rPh>
    <rPh sb="15" eb="17">
      <t>タンイ</t>
    </rPh>
    <phoneticPr fontId="7"/>
  </si>
  <si>
    <t>Ａ.</t>
    <phoneticPr fontId="7"/>
  </si>
  <si>
    <t>３．Ａの金額・残回数を基準に、一部繰上する金額と回数を入力してください。</t>
    <rPh sb="4" eb="6">
      <t>キンガク</t>
    </rPh>
    <rPh sb="7" eb="8">
      <t>ザン</t>
    </rPh>
    <rPh sb="8" eb="10">
      <t>カイスウ</t>
    </rPh>
    <rPh sb="11" eb="13">
      <t>キジュン</t>
    </rPh>
    <rPh sb="15" eb="17">
      <t>イチブ</t>
    </rPh>
    <rPh sb="17" eb="19">
      <t>クリアゲ</t>
    </rPh>
    <rPh sb="21" eb="23">
      <t>キンガク</t>
    </rPh>
    <rPh sb="24" eb="26">
      <t>カイスウ</t>
    </rPh>
    <rPh sb="27" eb="29">
      <t>ニュウリョク</t>
    </rPh>
    <phoneticPr fontId="7"/>
  </si>
  <si>
    <t>Ｂ.</t>
    <phoneticPr fontId="7"/>
  </si>
  <si>
    <t>月返済額</t>
    <rPh sb="0" eb="1">
      <t>ツキ</t>
    </rPh>
    <rPh sb="1" eb="3">
      <t>ヘンサイ</t>
    </rPh>
    <rPh sb="3" eb="4">
      <t>ガク</t>
    </rPh>
    <phoneticPr fontId="7"/>
  </si>
  <si>
    <t>年利</t>
    <rPh sb="0" eb="2">
      <t>ネンリ</t>
    </rPh>
    <phoneticPr fontId="18"/>
  </si>
  <si>
    <t>月利</t>
    <rPh sb="0" eb="2">
      <t>ゲツリ</t>
    </rPh>
    <phoneticPr fontId="18"/>
  </si>
  <si>
    <t>残回数</t>
    <rPh sb="0" eb="1">
      <t>ザン</t>
    </rPh>
    <rPh sb="1" eb="3">
      <t>カイスウ</t>
    </rPh>
    <phoneticPr fontId="18"/>
  </si>
  <si>
    <t>月返済額</t>
    <rPh sb="0" eb="1">
      <t>ツキ</t>
    </rPh>
    <rPh sb="1" eb="3">
      <t>ヘンサイ</t>
    </rPh>
    <rPh sb="3" eb="4">
      <t>ガク</t>
    </rPh>
    <phoneticPr fontId="18"/>
  </si>
  <si>
    <t>A×月返済額</t>
    <rPh sb="2" eb="3">
      <t>ツキ</t>
    </rPh>
    <rPh sb="3" eb="5">
      <t>ヘンサイ</t>
    </rPh>
    <rPh sb="5" eb="6">
      <t>ガク</t>
    </rPh>
    <phoneticPr fontId="18"/>
  </si>
  <si>
    <t>元金残（概算）</t>
    <rPh sb="0" eb="2">
      <t>ガンキン</t>
    </rPh>
    <rPh sb="2" eb="3">
      <t>ザン</t>
    </rPh>
    <rPh sb="4" eb="6">
      <t>ガイサン</t>
    </rPh>
    <phoneticPr fontId="18"/>
  </si>
  <si>
    <t>繰上返済額</t>
    <rPh sb="0" eb="2">
      <t>クリアゲ</t>
    </rPh>
    <rPh sb="2" eb="4">
      <t>ヘンサイ</t>
    </rPh>
    <rPh sb="4" eb="5">
      <t>ガク</t>
    </rPh>
    <phoneticPr fontId="18"/>
  </si>
  <si>
    <t>再設定元金</t>
    <rPh sb="0" eb="3">
      <t>サイセッテイ</t>
    </rPh>
    <rPh sb="3" eb="5">
      <t>ガンキン</t>
    </rPh>
    <phoneticPr fontId="18"/>
  </si>
  <si>
    <t>残回数再設定</t>
    <rPh sb="0" eb="1">
      <t>ザン</t>
    </rPh>
    <rPh sb="1" eb="3">
      <t>カイスウ</t>
    </rPh>
    <rPh sb="3" eb="6">
      <t>サイセッテイ</t>
    </rPh>
    <phoneticPr fontId="18"/>
  </si>
  <si>
    <t>分子</t>
    <rPh sb="0" eb="2">
      <t>ブンシ</t>
    </rPh>
    <phoneticPr fontId="18"/>
  </si>
  <si>
    <t>新しい月返済額</t>
    <rPh sb="0" eb="1">
      <t>アタラ</t>
    </rPh>
    <rPh sb="3" eb="4">
      <t>ツキ</t>
    </rPh>
    <rPh sb="4" eb="6">
      <t>ヘンサイ</t>
    </rPh>
    <rPh sb="6" eb="7">
      <t>ガク</t>
    </rPh>
    <phoneticPr fontId="18"/>
  </si>
  <si>
    <t>分母</t>
    <rPh sb="0" eb="2">
      <t>ブンボ</t>
    </rPh>
    <phoneticPr fontId="18"/>
  </si>
  <si>
    <t>参考：本来の月返済額の算定（端数処理誤差あり）</t>
    <rPh sb="0" eb="2">
      <t>サンコウ</t>
    </rPh>
    <rPh sb="3" eb="5">
      <t>ホンライ</t>
    </rPh>
    <rPh sb="6" eb="7">
      <t>ツキ</t>
    </rPh>
    <rPh sb="7" eb="9">
      <t>ヘンサイ</t>
    </rPh>
    <rPh sb="9" eb="10">
      <t>ガク</t>
    </rPh>
    <rPh sb="11" eb="13">
      <t>サンテイ</t>
    </rPh>
    <rPh sb="14" eb="16">
      <t>ハスウ</t>
    </rPh>
    <rPh sb="16" eb="18">
      <t>ショリ</t>
    </rPh>
    <rPh sb="18" eb="20">
      <t>ゴサ</t>
    </rPh>
    <phoneticPr fontId="18"/>
  </si>
  <si>
    <t>借入金額</t>
    <rPh sb="0" eb="2">
      <t>カリイレ</t>
    </rPh>
    <rPh sb="2" eb="4">
      <t>キンガク</t>
    </rPh>
    <phoneticPr fontId="18"/>
  </si>
  <si>
    <t>返済回数</t>
    <rPh sb="0" eb="2">
      <t>ヘンサイ</t>
    </rPh>
    <rPh sb="2" eb="4">
      <t>カイスウ</t>
    </rPh>
    <phoneticPr fontId="18"/>
  </si>
  <si>
    <t>月利（1/12）</t>
    <rPh sb="0" eb="2">
      <t>ゲツリ</t>
    </rPh>
    <phoneticPr fontId="18"/>
  </si>
  <si>
    <t>（年利を１か月あたりに変換）</t>
    <rPh sb="1" eb="3">
      <t>ネンリ</t>
    </rPh>
    <rPh sb="6" eb="7">
      <t>ゲツ</t>
    </rPh>
    <rPh sb="11" eb="13">
      <t>ヘンカン</t>
    </rPh>
    <phoneticPr fontId="18"/>
  </si>
  <si>
    <t>A</t>
    <phoneticPr fontId="18"/>
  </si>
  <si>
    <t>　　　   =</t>
    <phoneticPr fontId="18"/>
  </si>
  <si>
    <t>生活資金（Y）</t>
    <rPh sb="0" eb="2">
      <t>セイカツ</t>
    </rPh>
    <rPh sb="2" eb="4">
      <t>シキン</t>
    </rPh>
    <phoneticPr fontId="7"/>
  </si>
  <si>
    <t>生活資金（S）</t>
    <rPh sb="0" eb="2">
      <t>セイカツ</t>
    </rPh>
    <rPh sb="2" eb="4">
      <t>シキン</t>
    </rPh>
    <phoneticPr fontId="7"/>
  </si>
  <si>
    <t>結婚資金</t>
    <rPh sb="0" eb="2">
      <t>ケッコン</t>
    </rPh>
    <rPh sb="2" eb="4">
      <t>シキン</t>
    </rPh>
    <phoneticPr fontId="7"/>
  </si>
  <si>
    <t>無担保ホームローン</t>
    <rPh sb="0" eb="3">
      <t>ムタンポ</t>
    </rPh>
    <phoneticPr fontId="7"/>
  </si>
  <si>
    <t>高校等修学資金</t>
    <rPh sb="0" eb="2">
      <t>コウコウ</t>
    </rPh>
    <rPh sb="2" eb="3">
      <t>トウ</t>
    </rPh>
    <rPh sb="3" eb="5">
      <t>シュウガク</t>
    </rPh>
    <rPh sb="5" eb="7">
      <t>シキン</t>
    </rPh>
    <phoneticPr fontId="7"/>
  </si>
  <si>
    <t>大学等修学資金</t>
    <rPh sb="0" eb="2">
      <t>ダイガク</t>
    </rPh>
    <rPh sb="2" eb="3">
      <t>トウ</t>
    </rPh>
    <rPh sb="3" eb="5">
      <t>シュウガク</t>
    </rPh>
    <rPh sb="5" eb="7">
      <t>シキン</t>
    </rPh>
    <phoneticPr fontId="7"/>
  </si>
  <si>
    <t>保険外医療資金</t>
    <rPh sb="0" eb="2">
      <t>ホケン</t>
    </rPh>
    <rPh sb="2" eb="3">
      <t>ガイ</t>
    </rPh>
    <rPh sb="3" eb="5">
      <t>イリョウ</t>
    </rPh>
    <rPh sb="5" eb="7">
      <t>シキン</t>
    </rPh>
    <phoneticPr fontId="7"/>
  </si>
  <si>
    <t>災害特別資金</t>
    <rPh sb="0" eb="2">
      <t>サイガイ</t>
    </rPh>
    <rPh sb="2" eb="4">
      <t>トクベツ</t>
    </rPh>
    <rPh sb="4" eb="6">
      <t>シキン</t>
    </rPh>
    <phoneticPr fontId="7"/>
  </si>
  <si>
    <t>種類ｺｰﾄﾞ</t>
    <rPh sb="0" eb="2">
      <t>シュルイ</t>
    </rPh>
    <phoneticPr fontId="7"/>
  </si>
  <si>
    <t>※右記の種類コード（3桁）を記入</t>
    <rPh sb="1" eb="3">
      <t>ウキ</t>
    </rPh>
    <rPh sb="4" eb="6">
      <t>シュルイ</t>
    </rPh>
    <rPh sb="11" eb="12">
      <t>ケタ</t>
    </rPh>
    <rPh sb="14" eb="16">
      <t>キニュウ</t>
    </rPh>
    <phoneticPr fontId="7"/>
  </si>
  <si>
    <t>名　称</t>
    <rPh sb="0" eb="1">
      <t>メイ</t>
    </rPh>
    <rPh sb="2" eb="3">
      <t>ショウ</t>
    </rPh>
    <phoneticPr fontId="7"/>
  </si>
  <si>
    <t>利率</t>
    <rPh sb="0" eb="2">
      <t>リリツ</t>
    </rPh>
    <phoneticPr fontId="7"/>
  </si>
  <si>
    <t>貸付元金残（概算）は</t>
    <rPh sb="0" eb="2">
      <t>カシツケ</t>
    </rPh>
    <rPh sb="2" eb="4">
      <t>ガンキン</t>
    </rPh>
    <rPh sb="4" eb="5">
      <t>ザン</t>
    </rPh>
    <rPh sb="6" eb="8">
      <t>ガイサン</t>
    </rPh>
    <phoneticPr fontId="7"/>
  </si>
  <si>
    <t>４．Ｂの月返済額で問題なければ「一部繰上償還申込書」を互助組合に提出してください。</t>
    <rPh sb="4" eb="5">
      <t>ツキ</t>
    </rPh>
    <rPh sb="5" eb="7">
      <t>ヘンサイ</t>
    </rPh>
    <rPh sb="7" eb="8">
      <t>ガク</t>
    </rPh>
    <rPh sb="9" eb="11">
      <t>モンダイ</t>
    </rPh>
    <rPh sb="16" eb="18">
      <t>イチブ</t>
    </rPh>
    <rPh sb="18" eb="20">
      <t>クリアゲ</t>
    </rPh>
    <rPh sb="20" eb="22">
      <t>ショウカン</t>
    </rPh>
    <rPh sb="22" eb="25">
      <t>モウシコミショ</t>
    </rPh>
    <rPh sb="27" eb="29">
      <t>ゴジョ</t>
    </rPh>
    <rPh sb="29" eb="31">
      <t>クミアイ</t>
    </rPh>
    <rPh sb="32" eb="34">
      <t>テイシュツ</t>
    </rPh>
    <phoneticPr fontId="7"/>
  </si>
  <si>
    <t>月返済額（概算）は</t>
    <rPh sb="0" eb="1">
      <t>ツキ</t>
    </rPh>
    <rPh sb="1" eb="3">
      <t>ヘンサイ</t>
    </rPh>
    <rPh sb="3" eb="4">
      <t>ガク</t>
    </rPh>
    <rPh sb="5" eb="7">
      <t>ガイサン</t>
    </rPh>
    <phoneticPr fontId="7"/>
  </si>
  <si>
    <t>※数円程度の誤差あり</t>
    <rPh sb="1" eb="3">
      <t>スウエン</t>
    </rPh>
    <rPh sb="3" eb="5">
      <t>テイド</t>
    </rPh>
    <rPh sb="6" eb="8">
      <t>ゴサ</t>
    </rPh>
    <phoneticPr fontId="7"/>
  </si>
  <si>
    <t>※数円～数百円程度の誤差あり</t>
    <rPh sb="1" eb="3">
      <t>スウエン</t>
    </rPh>
    <rPh sb="4" eb="7">
      <t>スウヒャクエン</t>
    </rPh>
    <rPh sb="7" eb="9">
      <t>テイド</t>
    </rPh>
    <rPh sb="10" eb="12">
      <t>ゴサ</t>
    </rPh>
    <phoneticPr fontId="7"/>
  </si>
  <si>
    <t>②</t>
    <phoneticPr fontId="7"/>
  </si>
  <si>
    <t>月</t>
    <rPh sb="0" eb="1">
      <t>ガツ</t>
    </rPh>
    <phoneticPr fontId="7"/>
  </si>
  <si>
    <t>１．お手元に最新（10月または11月）の控除明細書をご用意ください。</t>
    <rPh sb="3" eb="5">
      <t>テモト</t>
    </rPh>
    <rPh sb="6" eb="8">
      <t>サイシン</t>
    </rPh>
    <rPh sb="11" eb="12">
      <t>ガツ</t>
    </rPh>
    <rPh sb="17" eb="18">
      <t>ガツ</t>
    </rPh>
    <rPh sb="20" eb="22">
      <t>コウジョ</t>
    </rPh>
    <rPh sb="22" eb="25">
      <t>メイサイショ</t>
    </rPh>
    <rPh sb="27" eb="29">
      <t>ヨウイ</t>
    </rPh>
    <phoneticPr fontId="7"/>
  </si>
  <si>
    <t>回数（変更しない場合は1月末時点の残回数）</t>
    <rPh sb="0" eb="2">
      <t>カイスウ</t>
    </rPh>
    <rPh sb="3" eb="5">
      <t>ヘンコウ</t>
    </rPh>
    <rPh sb="8" eb="10">
      <t>バアイ</t>
    </rPh>
    <rPh sb="12" eb="13">
      <t>ガツ</t>
    </rPh>
    <rPh sb="13" eb="14">
      <t>マツ</t>
    </rPh>
    <rPh sb="14" eb="16">
      <t>ジテン</t>
    </rPh>
    <rPh sb="17" eb="18">
      <t>ザン</t>
    </rPh>
    <rPh sb="18" eb="20">
      <t>カイスウ</t>
    </rPh>
    <phoneticPr fontId="7"/>
  </si>
  <si>
    <t>２．お手元の控除明細書を見ながら、①～④の数字を入力してください。</t>
    <rPh sb="3" eb="5">
      <t>テモト</t>
    </rPh>
    <rPh sb="6" eb="8">
      <t>コウジョ</t>
    </rPh>
    <rPh sb="8" eb="11">
      <t>メイサイショ</t>
    </rPh>
    <rPh sb="12" eb="13">
      <t>ミ</t>
    </rPh>
    <rPh sb="21" eb="23">
      <t>スウジ</t>
    </rPh>
    <rPh sb="24" eb="26">
      <t>ニュウリョク</t>
    </rPh>
    <phoneticPr fontId="7"/>
  </si>
  <si>
    <t>※年は固定</t>
    <rPh sb="1" eb="2">
      <t>ネン</t>
    </rPh>
    <rPh sb="3" eb="5">
      <t>コテイ</t>
    </rPh>
    <phoneticPr fontId="7"/>
  </si>
  <si>
    <t>自動車等購入資金</t>
    <rPh sb="0" eb="3">
      <t>ジドウシャ</t>
    </rPh>
    <rPh sb="3" eb="4">
      <t>トウ</t>
    </rPh>
    <rPh sb="4" eb="6">
      <t>コウニュウ</t>
    </rPh>
    <rPh sb="6" eb="8">
      <t>シキン</t>
    </rPh>
    <phoneticPr fontId="7"/>
  </si>
  <si>
    <t>2023年10月（ver.1.1）</t>
    <rPh sb="4" eb="5">
      <t>ネン</t>
    </rPh>
    <rPh sb="7" eb="8">
      <t>ガツ</t>
    </rPh>
    <phoneticPr fontId="7"/>
  </si>
  <si>
    <t>繰上処理する時点（2024年1月末）の</t>
    <rPh sb="0" eb="2">
      <t>クリアゲ</t>
    </rPh>
    <rPh sb="2" eb="4">
      <t>ショリ</t>
    </rPh>
    <rPh sb="6" eb="8">
      <t>ジテン</t>
    </rPh>
    <rPh sb="13" eb="14">
      <t>ネン</t>
    </rPh>
    <rPh sb="15" eb="16">
      <t>ガツ</t>
    </rPh>
    <rPh sb="16" eb="17">
      <t>マツ</t>
    </rPh>
    <phoneticPr fontId="7"/>
  </si>
  <si>
    <t>2024年2月控除から</t>
    <rPh sb="4" eb="5">
      <t>ネン</t>
    </rPh>
    <rPh sb="6" eb="7">
      <t>ガツ</t>
    </rPh>
    <rPh sb="7" eb="9">
      <t>コウジョ</t>
    </rPh>
    <phoneticPr fontId="7"/>
  </si>
  <si>
    <t>※2023年4月から利率を変更しているため、過去年度のものは使用しないでください。</t>
    <rPh sb="5" eb="6">
      <t>ネン</t>
    </rPh>
    <rPh sb="7" eb="8">
      <t>ガツ</t>
    </rPh>
    <rPh sb="10" eb="12">
      <t>リリツ</t>
    </rPh>
    <rPh sb="13" eb="15">
      <t>ヘンコウ</t>
    </rPh>
    <rPh sb="22" eb="24">
      <t>カコ</t>
    </rPh>
    <rPh sb="24" eb="26">
      <t>ネンド</t>
    </rPh>
    <rPh sb="30" eb="32">
      <t>シヨウ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</si>
</sst>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0%"/>
    <numFmt numFmtId="177" formatCode="0.000_);[Red]\(0.000\)"/>
    <numFmt numFmtId="178" formatCode="#,##0;[Red]#,##0"/>
  </numFmts>
  <fonts count="36">
    <font>
      <sz val="11"/>
      <name val="ＭＳ Ｐゴシック"/>
      <family val="3"/>
      <charset val="128"/>
    </font>
    <font>
      <sz val="8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7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12"/>
      <name val="ＭＳ 明朝"/>
      <family val="1"/>
      <charset val="128"/>
    </font>
    <font>
      <sz val="7"/>
      <color rgb="FF0000FF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7"/>
      <color indexed="12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sz val="20"/>
      <name val="HGS創英角ｺﾞｼｯｸUB"/>
      <family val="3"/>
      <charset val="128"/>
    </font>
    <font>
      <sz val="16"/>
      <color rgb="FF00206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4"/>
      <color rgb="FFC00000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14"/>
      <color rgb="FF002060"/>
      <name val="HGS創英角ｺﾞｼｯｸUB"/>
      <family val="3"/>
      <charset val="128"/>
    </font>
    <font>
      <sz val="14"/>
      <name val="ＭＳ Ｐゴシック"/>
      <family val="3"/>
      <charset val="128"/>
    </font>
    <font>
      <sz val="14"/>
      <color rgb="FF002060"/>
      <name val="HGP創英角ｺﾞｼｯｸUB"/>
      <family val="3"/>
      <charset val="128"/>
    </font>
    <font>
      <sz val="14"/>
      <color rgb="FF00206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C00000"/>
      <name val="HGS創英角ｺﾞｼｯｸUB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002060"/>
      <name val="HGS創英角ｺﾞｼｯｸUB"/>
      <family val="3"/>
      <charset val="128"/>
    </font>
    <font>
      <sz val="8"/>
      <color rgb="FF00206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 style="thin">
        <color indexed="12"/>
      </top>
      <bottom style="hair">
        <color indexed="12"/>
      </bottom>
      <diagonal/>
    </border>
    <border>
      <left style="hair">
        <color indexed="12"/>
      </left>
      <right/>
      <top style="thin">
        <color indexed="12"/>
      </top>
      <bottom style="hair">
        <color indexed="12"/>
      </bottom>
      <diagonal/>
    </border>
    <border>
      <left/>
      <right style="medium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thin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thin">
        <color indexed="12"/>
      </bottom>
      <diagonal/>
    </border>
    <border>
      <left/>
      <right style="medium">
        <color indexed="12"/>
      </right>
      <top style="hair">
        <color indexed="12"/>
      </top>
      <bottom style="thin">
        <color indexed="12"/>
      </bottom>
      <diagonal/>
    </border>
    <border>
      <left style="medium">
        <color indexed="12"/>
      </left>
      <right/>
      <top style="hair">
        <color indexed="12"/>
      </top>
      <bottom style="medium">
        <color indexed="12"/>
      </bottom>
      <diagonal/>
    </border>
    <border>
      <left/>
      <right/>
      <top style="hair">
        <color indexed="12"/>
      </top>
      <bottom style="medium">
        <color indexed="12"/>
      </bottom>
      <diagonal/>
    </border>
    <border>
      <left/>
      <right style="hair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/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medium">
        <color indexed="12"/>
      </left>
      <right/>
      <top style="medium">
        <color indexed="12"/>
      </top>
      <bottom style="hair">
        <color indexed="12"/>
      </bottom>
      <diagonal/>
    </border>
    <border>
      <left/>
      <right/>
      <top style="medium">
        <color indexed="12"/>
      </top>
      <bottom style="hair">
        <color indexed="12"/>
      </bottom>
      <diagonal/>
    </border>
    <border>
      <left/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theme="4"/>
      </right>
      <top/>
      <bottom/>
      <diagonal/>
    </border>
    <border>
      <left style="thin">
        <color theme="3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theme="3"/>
      </left>
      <right/>
      <top style="hair">
        <color indexed="12"/>
      </top>
      <bottom style="hair">
        <color indexed="12"/>
      </bottom>
      <diagonal/>
    </border>
    <border>
      <left/>
      <right style="hair">
        <color theme="3"/>
      </right>
      <top style="hair">
        <color indexed="12"/>
      </top>
      <bottom style="hair">
        <color indexed="12"/>
      </bottom>
      <diagonal/>
    </border>
    <border>
      <left/>
      <right style="hair">
        <color theme="3"/>
      </right>
      <top style="thin">
        <color indexed="12"/>
      </top>
      <bottom style="hair">
        <color indexed="12"/>
      </bottom>
      <diagonal/>
    </border>
    <border>
      <left/>
      <right style="hair">
        <color theme="3"/>
      </right>
      <top style="medium">
        <color indexed="12"/>
      </top>
      <bottom style="hair">
        <color indexed="12"/>
      </bottom>
      <diagonal/>
    </border>
    <border>
      <left style="hair">
        <color theme="3"/>
      </left>
      <right/>
      <top style="thin">
        <color indexed="12"/>
      </top>
      <bottom style="hair">
        <color indexed="12"/>
      </bottom>
      <diagonal/>
    </border>
    <border>
      <left style="thin">
        <color rgb="FF0000FF"/>
      </left>
      <right/>
      <top style="thin">
        <color indexed="12"/>
      </top>
      <bottom style="hair">
        <color indexed="12"/>
      </bottom>
      <diagonal/>
    </border>
    <border>
      <left style="thin">
        <color rgb="FF0000FF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theme="3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theme="3"/>
      </left>
      <right/>
      <top style="hair">
        <color indexed="12"/>
      </top>
      <bottom style="hair">
        <color indexed="12"/>
      </bottom>
      <diagonal/>
    </border>
    <border>
      <left/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2"/>
      </right>
      <top style="medium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medium">
        <color indexed="12"/>
      </bottom>
      <diagonal/>
    </border>
  </borders>
  <cellStyleXfs count="3">
    <xf numFmtId="0" fontId="0" fillId="0" borderId="0"/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1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/>
    <xf numFmtId="0" fontId="5" fillId="0" borderId="28" xfId="0" applyFont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1" fillId="2" borderId="41" xfId="0" applyFont="1" applyFill="1" applyBorder="1" applyAlignment="1"/>
    <xf numFmtId="0" fontId="5" fillId="2" borderId="42" xfId="0" applyFont="1" applyFill="1" applyBorder="1" applyAlignment="1">
      <alignment vertical="center"/>
    </xf>
    <xf numFmtId="0" fontId="3" fillId="2" borderId="43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4" fillId="2" borderId="47" xfId="0" applyFont="1" applyFill="1" applyBorder="1" applyAlignment="1"/>
    <xf numFmtId="0" fontId="5" fillId="2" borderId="48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2" borderId="5" xfId="0" applyNumberFormat="1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>
      <alignment horizontal="left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5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2" borderId="41" xfId="0" applyFont="1" applyFill="1" applyBorder="1" applyAlignment="1"/>
    <xf numFmtId="0" fontId="6" fillId="0" borderId="0" xfId="0" applyFont="1" applyAlignment="1"/>
    <xf numFmtId="0" fontId="14" fillId="2" borderId="4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2" borderId="36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0" borderId="0" xfId="0" applyFont="1" applyAlignment="1"/>
    <xf numFmtId="0" fontId="5" fillId="2" borderId="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53" xfId="0" applyFill="1" applyBorder="1" applyAlignment="1">
      <alignment vertical="center"/>
    </xf>
    <xf numFmtId="38" fontId="0" fillId="4" borderId="53" xfId="1" applyFont="1" applyFill="1" applyBorder="1">
      <alignment vertical="center"/>
    </xf>
    <xf numFmtId="38" fontId="0" fillId="4" borderId="0" xfId="1" applyFont="1" applyFill="1">
      <alignment vertical="center"/>
    </xf>
    <xf numFmtId="3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53" xfId="0" applyBorder="1" applyAlignment="1">
      <alignment vertical="center"/>
    </xf>
    <xf numFmtId="38" fontId="0" fillId="0" borderId="53" xfId="1" applyFont="1" applyBorder="1">
      <alignment vertical="center"/>
    </xf>
    <xf numFmtId="10" fontId="0" fillId="0" borderId="53" xfId="0" applyNumberFormat="1" applyBorder="1" applyAlignment="1">
      <alignment vertical="center"/>
    </xf>
    <xf numFmtId="176" fontId="0" fillId="0" borderId="0" xfId="2" applyNumberFormat="1" applyFont="1">
      <alignment vertical="center"/>
    </xf>
    <xf numFmtId="38" fontId="0" fillId="0" borderId="54" xfId="1" applyFont="1" applyBorder="1">
      <alignment vertical="center"/>
    </xf>
    <xf numFmtId="0" fontId="0" fillId="0" borderId="54" xfId="0" applyBorder="1" applyAlignment="1">
      <alignment vertical="center"/>
    </xf>
    <xf numFmtId="38" fontId="0" fillId="0" borderId="0" xfId="1" applyFont="1">
      <alignment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53" xfId="0" applyFill="1" applyBorder="1" applyAlignment="1">
      <alignment horizontal="center"/>
    </xf>
    <xf numFmtId="0" fontId="19" fillId="2" borderId="0" xfId="0" applyFont="1" applyFill="1"/>
    <xf numFmtId="10" fontId="0" fillId="2" borderId="53" xfId="2" applyNumberFormat="1" applyFont="1" applyFill="1" applyBorder="1" applyAlignment="1"/>
    <xf numFmtId="0" fontId="17" fillId="2" borderId="0" xfId="0" applyFont="1" applyFill="1"/>
    <xf numFmtId="0" fontId="0" fillId="6" borderId="53" xfId="0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22" fillId="2" borderId="0" xfId="0" applyFont="1" applyFill="1"/>
    <xf numFmtId="0" fontId="23" fillId="2" borderId="0" xfId="0" applyFont="1" applyFill="1" applyAlignment="1">
      <alignment horizontal="right" indent="2"/>
    </xf>
    <xf numFmtId="0" fontId="24" fillId="2" borderId="0" xfId="0" applyFont="1" applyFill="1" applyAlignment="1">
      <alignment horizontal="right" indent="2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0" fontId="24" fillId="2" borderId="0" xfId="0" applyFont="1" applyFill="1"/>
    <xf numFmtId="0" fontId="23" fillId="2" borderId="0" xfId="0" applyFont="1" applyFill="1" applyAlignment="1">
      <alignment horizontal="right" indent="1"/>
    </xf>
    <xf numFmtId="0" fontId="26" fillId="2" borderId="0" xfId="0" applyFont="1" applyFill="1"/>
    <xf numFmtId="0" fontId="0" fillId="4" borderId="53" xfId="0" applyNumberFormat="1" applyFill="1" applyBorder="1" applyAlignment="1">
      <alignment vertical="center"/>
    </xf>
    <xf numFmtId="0" fontId="28" fillId="2" borderId="0" xfId="0" applyFont="1" applyFill="1"/>
    <xf numFmtId="177" fontId="28" fillId="2" borderId="0" xfId="0" applyNumberFormat="1" applyFont="1" applyFill="1"/>
    <xf numFmtId="10" fontId="28" fillId="2" borderId="0" xfId="0" applyNumberFormat="1" applyFont="1" applyFill="1"/>
    <xf numFmtId="0" fontId="29" fillId="2" borderId="0" xfId="0" applyFont="1" applyFill="1"/>
    <xf numFmtId="0" fontId="20" fillId="5" borderId="50" xfId="0" applyFont="1" applyFill="1" applyBorder="1" applyAlignment="1">
      <alignment horizontal="center"/>
    </xf>
    <xf numFmtId="0" fontId="27" fillId="2" borderId="0" xfId="0" applyNumberFormat="1" applyFont="1" applyFill="1" applyAlignment="1">
      <alignment horizontal="center"/>
    </xf>
    <xf numFmtId="38" fontId="20" fillId="5" borderId="50" xfId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8" fontId="0" fillId="4" borderId="53" xfId="0" applyNumberFormat="1" applyFill="1" applyBorder="1" applyAlignment="1">
      <alignment vertical="center"/>
    </xf>
    <xf numFmtId="0" fontId="30" fillId="2" borderId="0" xfId="0" applyFont="1" applyFill="1"/>
    <xf numFmtId="0" fontId="31" fillId="2" borderId="0" xfId="0" applyFont="1" applyFill="1"/>
    <xf numFmtId="0" fontId="11" fillId="2" borderId="56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right"/>
    </xf>
    <xf numFmtId="0" fontId="33" fillId="2" borderId="0" xfId="0" applyFont="1" applyFill="1"/>
    <xf numFmtId="178" fontId="34" fillId="7" borderId="0" xfId="1" applyNumberFormat="1" applyFont="1" applyFill="1" applyBorder="1" applyAlignment="1"/>
    <xf numFmtId="0" fontId="34" fillId="2" borderId="0" xfId="0" applyFont="1" applyFill="1"/>
    <xf numFmtId="38" fontId="34" fillId="2" borderId="0" xfId="1" applyFont="1" applyFill="1" applyBorder="1" applyAlignment="1">
      <alignment horizontal="right"/>
    </xf>
    <xf numFmtId="0" fontId="35" fillId="2" borderId="0" xfId="0" applyFont="1" applyFill="1" applyAlignment="1">
      <alignment vertical="top"/>
    </xf>
    <xf numFmtId="38" fontId="23" fillId="2" borderId="51" xfId="1" applyFont="1" applyFill="1" applyBorder="1" applyAlignment="1">
      <alignment horizontal="center"/>
    </xf>
    <xf numFmtId="38" fontId="23" fillId="2" borderId="52" xfId="1" applyFont="1" applyFill="1" applyBorder="1" applyAlignment="1">
      <alignment horizontal="center"/>
    </xf>
    <xf numFmtId="38" fontId="25" fillId="2" borderId="51" xfId="1" applyFont="1" applyFill="1" applyBorder="1" applyAlignment="1">
      <alignment horizontal="center"/>
    </xf>
    <xf numFmtId="38" fontId="25" fillId="2" borderId="52" xfId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53" xfId="0" applyFill="1" applyBorder="1" applyAlignment="1">
      <alignment horizontal="left"/>
    </xf>
    <xf numFmtId="0" fontId="0" fillId="6" borderId="53" xfId="0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5" fillId="2" borderId="55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8</xdr:row>
      <xdr:rowOff>0</xdr:rowOff>
    </xdr:from>
    <xdr:to>
      <xdr:col>12</xdr:col>
      <xdr:colOff>650278</xdr:colOff>
      <xdr:row>22</xdr:row>
      <xdr:rowOff>11700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57350"/>
          <a:ext cx="8089303" cy="24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</xdr:row>
      <xdr:rowOff>66674</xdr:rowOff>
    </xdr:from>
    <xdr:ext cx="504825" cy="392415"/>
    <xdr:sp macro="" textlink="">
      <xdr:nvSpPr>
        <xdr:cNvPr id="11" name="テキスト ボックス 10"/>
        <xdr:cNvSpPr txBox="1"/>
      </xdr:nvSpPr>
      <xdr:spPr>
        <a:xfrm>
          <a:off x="685800" y="1295399"/>
          <a:ext cx="50482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①</a:t>
          </a:r>
        </a:p>
      </xdr:txBody>
    </xdr:sp>
    <xdr:clientData/>
  </xdr:oneCellAnchor>
  <xdr:oneCellAnchor>
    <xdr:from>
      <xdr:col>8</xdr:col>
      <xdr:colOff>133350</xdr:colOff>
      <xdr:row>12</xdr:row>
      <xdr:rowOff>76200</xdr:rowOff>
    </xdr:from>
    <xdr:ext cx="504825" cy="392415"/>
    <xdr:sp macro="" textlink="">
      <xdr:nvSpPr>
        <xdr:cNvPr id="15" name="テキスト ボックス 14"/>
        <xdr:cNvSpPr txBox="1"/>
      </xdr:nvSpPr>
      <xdr:spPr>
        <a:xfrm>
          <a:off x="5429250" y="1800225"/>
          <a:ext cx="50482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②</a:t>
          </a:r>
        </a:p>
      </xdr:txBody>
    </xdr:sp>
    <xdr:clientData/>
  </xdr:oneCellAnchor>
  <xdr:oneCellAnchor>
    <xdr:from>
      <xdr:col>10</xdr:col>
      <xdr:colOff>457200</xdr:colOff>
      <xdr:row>12</xdr:row>
      <xdr:rowOff>76200</xdr:rowOff>
    </xdr:from>
    <xdr:ext cx="504825" cy="392415"/>
    <xdr:sp macro="" textlink="">
      <xdr:nvSpPr>
        <xdr:cNvPr id="16" name="テキスト ボックス 15"/>
        <xdr:cNvSpPr txBox="1"/>
      </xdr:nvSpPr>
      <xdr:spPr>
        <a:xfrm>
          <a:off x="6915150" y="1819275"/>
          <a:ext cx="50482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③</a:t>
          </a:r>
        </a:p>
      </xdr:txBody>
    </xdr:sp>
    <xdr:clientData/>
  </xdr:oneCellAnchor>
  <xdr:oneCellAnchor>
    <xdr:from>
      <xdr:col>11</xdr:col>
      <xdr:colOff>552450</xdr:colOff>
      <xdr:row>12</xdr:row>
      <xdr:rowOff>76200</xdr:rowOff>
    </xdr:from>
    <xdr:ext cx="504825" cy="392415"/>
    <xdr:sp macro="" textlink="">
      <xdr:nvSpPr>
        <xdr:cNvPr id="17" name="テキスト ボックス 16"/>
        <xdr:cNvSpPr txBox="1"/>
      </xdr:nvSpPr>
      <xdr:spPr>
        <a:xfrm>
          <a:off x="7696200" y="1819275"/>
          <a:ext cx="50482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④</a:t>
          </a:r>
        </a:p>
      </xdr:txBody>
    </xdr:sp>
    <xdr:clientData/>
  </xdr:oneCellAnchor>
  <xdr:twoCellAnchor>
    <xdr:from>
      <xdr:col>0</xdr:col>
      <xdr:colOff>266700</xdr:colOff>
      <xdr:row>34</xdr:row>
      <xdr:rowOff>66675</xdr:rowOff>
    </xdr:from>
    <xdr:to>
      <xdr:col>6</xdr:col>
      <xdr:colOff>866775</xdr:colOff>
      <xdr:row>42</xdr:row>
      <xdr:rowOff>114300</xdr:rowOff>
    </xdr:to>
    <xdr:sp macro="" textlink="">
      <xdr:nvSpPr>
        <xdr:cNvPr id="20" name="正方形/長方形 19"/>
        <xdr:cNvSpPr/>
      </xdr:nvSpPr>
      <xdr:spPr>
        <a:xfrm>
          <a:off x="266700" y="5724525"/>
          <a:ext cx="4562475" cy="16668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247649</xdr:colOff>
      <xdr:row>51</xdr:row>
      <xdr:rowOff>76199</xdr:rowOff>
    </xdr:from>
    <xdr:to>
      <xdr:col>6</xdr:col>
      <xdr:colOff>885824</xdr:colOff>
      <xdr:row>59</xdr:row>
      <xdr:rowOff>95250</xdr:rowOff>
    </xdr:to>
    <xdr:sp macro="" textlink="">
      <xdr:nvSpPr>
        <xdr:cNvPr id="8" name="正方形/長方形 7"/>
        <xdr:cNvSpPr/>
      </xdr:nvSpPr>
      <xdr:spPr>
        <a:xfrm>
          <a:off x="247649" y="9353549"/>
          <a:ext cx="4600575" cy="155257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/>
  </sheetViews>
  <sheetFormatPr defaultRowHeight="13.5"/>
  <cols>
    <col min="1" max="1" width="9" style="110"/>
    <col min="2" max="2" width="10.625" style="109" customWidth="1"/>
    <col min="3" max="3" width="11.875" style="109" customWidth="1"/>
    <col min="4" max="4" width="4" style="109" customWidth="1"/>
    <col min="5" max="5" width="9.125" style="109" bestFit="1" customWidth="1"/>
    <col min="6" max="6" width="7.375" style="109" customWidth="1"/>
    <col min="7" max="7" width="12.75" style="109" customWidth="1"/>
    <col min="8" max="8" width="4.75" style="109" customWidth="1"/>
    <col min="9" max="9" width="6.125" style="109" customWidth="1"/>
    <col min="10" max="13" width="9" style="109"/>
    <col min="14" max="14" width="9" style="126"/>
    <col min="15" max="16384" width="9" style="109"/>
  </cols>
  <sheetData>
    <row r="1" spans="1:13" ht="21" customHeight="1"/>
    <row r="2" spans="1:13" ht="24">
      <c r="A2" s="150" t="s">
        <v>34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>
      <c r="M3" s="110" t="s">
        <v>85</v>
      </c>
    </row>
    <row r="4" spans="1:13" ht="14.25">
      <c r="A4" s="153" t="s">
        <v>88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>
      <c r="M5" s="110"/>
    </row>
    <row r="7" spans="1:13" ht="17.25">
      <c r="A7" s="116" t="s">
        <v>80</v>
      </c>
    </row>
    <row r="25" spans="1:14" ht="17.25">
      <c r="A25" s="116" t="s">
        <v>82</v>
      </c>
    </row>
    <row r="26" spans="1:14" ht="14.25" thickBot="1"/>
    <row r="27" spans="1:14" ht="15" thickBot="1">
      <c r="A27" s="110" t="s">
        <v>25</v>
      </c>
      <c r="B27" s="109" t="s">
        <v>27</v>
      </c>
      <c r="C27" s="134">
        <v>2023</v>
      </c>
      <c r="D27" s="109" t="s">
        <v>24</v>
      </c>
      <c r="E27" s="130"/>
      <c r="F27" s="109" t="s">
        <v>79</v>
      </c>
      <c r="G27" s="109" t="s">
        <v>83</v>
      </c>
      <c r="H27" s="126">
        <v>10</v>
      </c>
      <c r="J27" s="115" t="s">
        <v>69</v>
      </c>
      <c r="K27" s="152" t="s">
        <v>71</v>
      </c>
      <c r="L27" s="152"/>
      <c r="M27" s="115" t="s">
        <v>72</v>
      </c>
    </row>
    <row r="28" spans="1:14" ht="14.25" thickBot="1">
      <c r="C28" s="112"/>
      <c r="H28" s="126">
        <v>11</v>
      </c>
      <c r="J28" s="111">
        <v>206</v>
      </c>
      <c r="K28" s="151" t="s">
        <v>84</v>
      </c>
      <c r="L28" s="151"/>
      <c r="M28" s="113">
        <f>N28</f>
        <v>1.2E-2</v>
      </c>
      <c r="N28" s="127">
        <v>1.2E-2</v>
      </c>
    </row>
    <row r="29" spans="1:14" ht="15" thickBot="1">
      <c r="A29" s="110" t="s">
        <v>26</v>
      </c>
      <c r="B29" s="109" t="s">
        <v>28</v>
      </c>
      <c r="C29" s="130"/>
      <c r="E29" s="109" t="s">
        <v>70</v>
      </c>
      <c r="J29" s="111">
        <v>208</v>
      </c>
      <c r="K29" s="151" t="s">
        <v>63</v>
      </c>
      <c r="L29" s="151"/>
      <c r="M29" s="113">
        <f t="shared" ref="M29:M36" si="0">N29</f>
        <v>1.2E-2</v>
      </c>
      <c r="N29" s="127">
        <v>1.2E-2</v>
      </c>
    </row>
    <row r="30" spans="1:14" ht="14.25" thickBot="1">
      <c r="C30" s="131"/>
      <c r="J30" s="111">
        <v>211</v>
      </c>
      <c r="K30" s="151" t="s">
        <v>64</v>
      </c>
      <c r="L30" s="151"/>
      <c r="M30" s="113">
        <f t="shared" si="0"/>
        <v>1.2E-2</v>
      </c>
      <c r="N30" s="127">
        <v>1.2E-2</v>
      </c>
    </row>
    <row r="31" spans="1:14" ht="15" thickBot="1">
      <c r="A31" s="110" t="s">
        <v>29</v>
      </c>
      <c r="B31" s="109" t="s">
        <v>41</v>
      </c>
      <c r="C31" s="132"/>
      <c r="D31" s="109" t="s">
        <v>30</v>
      </c>
      <c r="J31" s="111">
        <v>212</v>
      </c>
      <c r="K31" s="151" t="s">
        <v>61</v>
      </c>
      <c r="L31" s="151"/>
      <c r="M31" s="113">
        <f t="shared" si="0"/>
        <v>0.01</v>
      </c>
      <c r="N31" s="127">
        <v>0.01</v>
      </c>
    </row>
    <row r="32" spans="1:14" ht="14.25" thickBot="1">
      <c r="C32" s="133"/>
      <c r="J32" s="111">
        <v>213</v>
      </c>
      <c r="K32" s="151" t="s">
        <v>62</v>
      </c>
      <c r="L32" s="151"/>
      <c r="M32" s="113">
        <f t="shared" si="0"/>
        <v>1.2E-2</v>
      </c>
      <c r="N32" s="127">
        <v>1.2E-2</v>
      </c>
    </row>
    <row r="33" spans="1:14" ht="15" thickBot="1">
      <c r="A33" s="110" t="s">
        <v>31</v>
      </c>
      <c r="B33" s="109" t="s">
        <v>32</v>
      </c>
      <c r="C33" s="130"/>
      <c r="D33" s="109" t="s">
        <v>33</v>
      </c>
      <c r="J33" s="111">
        <v>214</v>
      </c>
      <c r="K33" s="151" t="s">
        <v>65</v>
      </c>
      <c r="L33" s="151"/>
      <c r="M33" s="113">
        <f t="shared" si="0"/>
        <v>1.2E-2</v>
      </c>
      <c r="N33" s="127">
        <v>1.2E-2</v>
      </c>
    </row>
    <row r="34" spans="1:14">
      <c r="J34" s="111">
        <v>215</v>
      </c>
      <c r="K34" s="151" t="s">
        <v>66</v>
      </c>
      <c r="L34" s="151"/>
      <c r="M34" s="113">
        <f t="shared" si="0"/>
        <v>1.2E-2</v>
      </c>
      <c r="N34" s="127">
        <v>1.2E-2</v>
      </c>
    </row>
    <row r="35" spans="1:14">
      <c r="J35" s="111">
        <v>216</v>
      </c>
      <c r="K35" s="151" t="s">
        <v>67</v>
      </c>
      <c r="L35" s="151"/>
      <c r="M35" s="113">
        <f t="shared" si="0"/>
        <v>1.2E-2</v>
      </c>
      <c r="N35" s="127">
        <v>1.2E-2</v>
      </c>
    </row>
    <row r="36" spans="1:14">
      <c r="J36" s="111">
        <v>302</v>
      </c>
      <c r="K36" s="151" t="s">
        <v>68</v>
      </c>
      <c r="L36" s="151"/>
      <c r="M36" s="113">
        <f t="shared" si="0"/>
        <v>0.01</v>
      </c>
      <c r="N36" s="127">
        <v>0.01</v>
      </c>
    </row>
    <row r="37" spans="1:14" ht="18.75">
      <c r="A37" s="121" t="s">
        <v>38</v>
      </c>
      <c r="B37" s="120" t="s">
        <v>86</v>
      </c>
      <c r="D37" s="120"/>
      <c r="E37" s="114"/>
      <c r="F37" s="114"/>
      <c r="G37" s="114"/>
      <c r="N37" s="128"/>
    </row>
    <row r="38" spans="1:14" ht="14.25" thickBot="1">
      <c r="A38" s="109"/>
    </row>
    <row r="39" spans="1:14" ht="18" thickBot="1">
      <c r="A39" s="109"/>
      <c r="C39" s="117"/>
      <c r="D39" s="118" t="s">
        <v>73</v>
      </c>
      <c r="E39" s="146" t="str">
        <f>IFERROR(計算式!G7,"")</f>
        <v/>
      </c>
      <c r="F39" s="147"/>
      <c r="G39" s="120" t="s">
        <v>30</v>
      </c>
      <c r="I39" s="137"/>
    </row>
    <row r="40" spans="1:14" ht="18" thickBot="1">
      <c r="A40" s="109"/>
      <c r="C40" s="117"/>
      <c r="D40" s="119"/>
      <c r="E40" s="145" t="s">
        <v>77</v>
      </c>
      <c r="F40" s="122"/>
      <c r="G40" s="122"/>
    </row>
    <row r="41" spans="1:14" ht="18" thickBot="1">
      <c r="A41" s="109"/>
      <c r="C41" s="117"/>
      <c r="D41" s="118" t="s">
        <v>35</v>
      </c>
      <c r="E41" s="148" t="str">
        <f>IF(AND(E27&lt;12,E27&gt;9),C33-(13-E27),"")</f>
        <v/>
      </c>
      <c r="F41" s="149"/>
      <c r="G41" s="120" t="s">
        <v>33</v>
      </c>
    </row>
    <row r="46" spans="1:14" ht="17.25">
      <c r="A46" s="116" t="s">
        <v>39</v>
      </c>
    </row>
    <row r="47" spans="1:14" ht="14.25" thickBot="1"/>
    <row r="48" spans="1:14" ht="15" thickBot="1">
      <c r="A48" s="110" t="s">
        <v>36</v>
      </c>
      <c r="B48" s="109" t="s">
        <v>37</v>
      </c>
      <c r="G48" s="132"/>
      <c r="H48" s="109" t="s">
        <v>30</v>
      </c>
      <c r="I48" s="138" t="str">
        <f>IF(AND(G48&gt;1,G48&lt;100000),"10万円以上の額を入力してください","")</f>
        <v/>
      </c>
    </row>
    <row r="49" spans="1:14" ht="14.25" thickBot="1">
      <c r="G49" s="135"/>
    </row>
    <row r="50" spans="1:14" ht="15" thickBot="1">
      <c r="A50" s="110" t="s">
        <v>78</v>
      </c>
      <c r="B50" s="109" t="s">
        <v>81</v>
      </c>
      <c r="G50" s="130"/>
      <c r="H50" s="109" t="s">
        <v>33</v>
      </c>
      <c r="I50" s="138" t="str">
        <f>IF(G50&lt;=E41,"","Aの残回数以下を指定してください")</f>
        <v/>
      </c>
    </row>
    <row r="54" spans="1:14" s="124" customFormat="1" ht="17.25">
      <c r="A54" s="121" t="s">
        <v>40</v>
      </c>
      <c r="B54" s="120" t="s">
        <v>87</v>
      </c>
      <c r="C54" s="120"/>
      <c r="D54" s="120"/>
      <c r="E54" s="120"/>
      <c r="F54" s="120"/>
      <c r="N54" s="129"/>
    </row>
    <row r="55" spans="1:14" s="124" customFormat="1" ht="18" thickBot="1">
      <c r="N55" s="129"/>
    </row>
    <row r="56" spans="1:14" s="124" customFormat="1" ht="18" thickBot="1">
      <c r="D56" s="123" t="s">
        <v>75</v>
      </c>
      <c r="E56" s="146" t="str">
        <f>IFERROR(計算式!C14,"")</f>
        <v/>
      </c>
      <c r="F56" s="147"/>
      <c r="G56" s="120" t="s">
        <v>30</v>
      </c>
      <c r="I56" s="137"/>
      <c r="N56" s="129"/>
    </row>
    <row r="57" spans="1:14" ht="18" customHeight="1">
      <c r="E57" s="145" t="s">
        <v>76</v>
      </c>
    </row>
    <row r="58" spans="1:14" s="141" customFormat="1">
      <c r="A58" s="140"/>
      <c r="E58" s="144" t="str">
        <f>"今の月返済額 "&amp;IF(C31="","",FIXED(C31,0,FALSE))&amp;" 円から"</f>
        <v>今の月返済額  円から</v>
      </c>
      <c r="F58" s="142" t="str">
        <f>IFERROR(E56-C31,"")</f>
        <v/>
      </c>
      <c r="G58" s="143" t="str">
        <f>"円"&amp;IF(F58&gt;0,"増","減")</f>
        <v>円増</v>
      </c>
    </row>
    <row r="62" spans="1:14" ht="17.25">
      <c r="A62" s="116" t="s">
        <v>74</v>
      </c>
    </row>
  </sheetData>
  <sheetProtection sheet="1" objects="1" scenarios="1"/>
  <protectedRanges>
    <protectedRange sqref="E27" name="範囲6"/>
    <protectedRange sqref="C29" name="範囲1"/>
    <protectedRange sqref="C31" name="範囲2"/>
    <protectedRange sqref="C33" name="範囲3"/>
    <protectedRange sqref="G48" name="範囲4_2"/>
    <protectedRange sqref="G50" name="範囲5_2"/>
  </protectedRanges>
  <mergeCells count="15">
    <mergeCell ref="E56:F56"/>
    <mergeCell ref="E39:F39"/>
    <mergeCell ref="E41:F41"/>
    <mergeCell ref="A2:M2"/>
    <mergeCell ref="K31:L31"/>
    <mergeCell ref="K32:L32"/>
    <mergeCell ref="K28:L28"/>
    <mergeCell ref="K29:L29"/>
    <mergeCell ref="K30:L30"/>
    <mergeCell ref="K33:L33"/>
    <mergeCell ref="K34:L34"/>
    <mergeCell ref="K35:L35"/>
    <mergeCell ref="K36:L36"/>
    <mergeCell ref="K27:L27"/>
    <mergeCell ref="A4:M4"/>
  </mergeCells>
  <phoneticPr fontId="7"/>
  <conditionalFormatting sqref="J28">
    <cfRule type="expression" dxfId="11" priority="15">
      <formula>COUNTIF($C$29,$J$28)&gt;=1</formula>
    </cfRule>
  </conditionalFormatting>
  <conditionalFormatting sqref="J29">
    <cfRule type="expression" dxfId="10" priority="14">
      <formula>COUNTIF($C$29,$J$29)&gt;=1</formula>
    </cfRule>
  </conditionalFormatting>
  <conditionalFormatting sqref="J30">
    <cfRule type="expression" dxfId="9" priority="13">
      <formula>COUNTIF($C$29,$J$30)&gt;=1</formula>
    </cfRule>
  </conditionalFormatting>
  <conditionalFormatting sqref="J31">
    <cfRule type="expression" dxfId="8" priority="12">
      <formula>COUNTIF($C$29,$J$31)&gt;=1</formula>
    </cfRule>
  </conditionalFormatting>
  <conditionalFormatting sqref="J32">
    <cfRule type="expression" dxfId="7" priority="11">
      <formula>COUNTIF($C$29,$J$32)&gt;=1</formula>
    </cfRule>
  </conditionalFormatting>
  <conditionalFormatting sqref="J33">
    <cfRule type="expression" dxfId="6" priority="10">
      <formula>COUNTIF($C$29,$J$33)&gt;=1</formula>
    </cfRule>
  </conditionalFormatting>
  <conditionalFormatting sqref="J34">
    <cfRule type="expression" dxfId="5" priority="9">
      <formula>COUNTIF($C$29,$J$34)&gt;=1</formula>
    </cfRule>
  </conditionalFormatting>
  <conditionalFormatting sqref="J35">
    <cfRule type="expression" dxfId="4" priority="8">
      <formula>COUNTIF($C$29,$J$35)&gt;=1</formula>
    </cfRule>
  </conditionalFormatting>
  <conditionalFormatting sqref="J36">
    <cfRule type="expression" dxfId="3" priority="7">
      <formula>COUNTIF($C$29,$J$36)&gt;=1</formula>
    </cfRule>
  </conditionalFormatting>
  <conditionalFormatting sqref="E41:F41">
    <cfRule type="expression" dxfId="2" priority="4">
      <formula>$E$41&lt;0</formula>
    </cfRule>
  </conditionalFormatting>
  <conditionalFormatting sqref="G48">
    <cfRule type="expression" dxfId="1" priority="1">
      <formula>AND($G$48&gt;1,$G$48&lt;100000)</formula>
    </cfRule>
  </conditionalFormatting>
  <conditionalFormatting sqref="G50">
    <cfRule type="expression" dxfId="0" priority="2">
      <formula>$G$50&gt;$E$41</formula>
    </cfRule>
  </conditionalFormatting>
  <dataValidations count="2">
    <dataValidation type="list" allowBlank="1" showInputMessage="1" showErrorMessage="1" sqref="E27">
      <formula1>$H$27:$H$28</formula1>
    </dataValidation>
    <dataValidation type="list" allowBlank="1" showInputMessage="1" showErrorMessage="1" sqref="C29">
      <formula1>$J$28:$J$36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9"/>
  <sheetViews>
    <sheetView workbookViewId="0">
      <selection activeCell="E24" sqref="E24"/>
    </sheetView>
  </sheetViews>
  <sheetFormatPr defaultRowHeight="13.5"/>
  <cols>
    <col min="1" max="1" width="9" style="96"/>
    <col min="2" max="2" width="14.375" style="96" bestFit="1" customWidth="1"/>
    <col min="3" max="3" width="11" style="96" bestFit="1" customWidth="1"/>
    <col min="4" max="5" width="9" style="96"/>
    <col min="6" max="6" width="11.625" style="96" bestFit="1" customWidth="1"/>
    <col min="7" max="7" width="10.5" style="96" bestFit="1" customWidth="1"/>
    <col min="8" max="16384" width="9" style="96"/>
  </cols>
  <sheetData>
    <row r="4" spans="2:7">
      <c r="B4" s="95" t="s">
        <v>42</v>
      </c>
      <c r="C4" s="125" t="e">
        <f>VLOOKUP(入力シート!C29,入力シート!J28:N36,4,0)</f>
        <v>#N/A</v>
      </c>
      <c r="F4" s="96" t="s">
        <v>43</v>
      </c>
      <c r="G4" s="96" t="e">
        <f>C4/12</f>
        <v>#N/A</v>
      </c>
    </row>
    <row r="5" spans="2:7">
      <c r="B5" s="95" t="s">
        <v>44</v>
      </c>
      <c r="C5" s="136" t="str">
        <f>入力シート!E41</f>
        <v/>
      </c>
      <c r="F5" s="96" t="s">
        <v>59</v>
      </c>
      <c r="G5" s="96" t="e">
        <f>(1+G4)^C5-1</f>
        <v>#N/A</v>
      </c>
    </row>
    <row r="6" spans="2:7">
      <c r="B6" s="95" t="s">
        <v>45</v>
      </c>
      <c r="C6" s="98">
        <f>入力シート!C31</f>
        <v>0</v>
      </c>
      <c r="F6" s="96" t="s">
        <v>46</v>
      </c>
      <c r="G6" s="96" t="e">
        <f>G5*C6</f>
        <v>#N/A</v>
      </c>
    </row>
    <row r="7" spans="2:7">
      <c r="F7" s="95" t="s">
        <v>47</v>
      </c>
      <c r="G7" s="99" t="e">
        <f>G6/G4/(1+G4)^C5</f>
        <v>#N/A</v>
      </c>
    </row>
    <row r="10" spans="2:7">
      <c r="B10" s="95" t="s">
        <v>48</v>
      </c>
      <c r="C10" s="98">
        <f>入力シート!G48</f>
        <v>0</v>
      </c>
      <c r="F10" s="96" t="s">
        <v>49</v>
      </c>
      <c r="G10" s="100" t="e">
        <f>G7-C10</f>
        <v>#N/A</v>
      </c>
    </row>
    <row r="11" spans="2:7">
      <c r="B11" s="95" t="s">
        <v>50</v>
      </c>
      <c r="C11" s="97">
        <f>入力シート!G50</f>
        <v>0</v>
      </c>
    </row>
    <row r="13" spans="2:7">
      <c r="F13" s="96" t="s">
        <v>51</v>
      </c>
      <c r="G13" s="96" t="e">
        <f>G10*G4*(1+G4)^C11</f>
        <v>#N/A</v>
      </c>
    </row>
    <row r="14" spans="2:7">
      <c r="B14" s="95" t="s">
        <v>52</v>
      </c>
      <c r="C14" s="99" t="e">
        <f>G13/G14</f>
        <v>#N/A</v>
      </c>
      <c r="F14" s="96" t="s">
        <v>53</v>
      </c>
      <c r="G14" s="96" t="e">
        <f>(1+G4)^C11-1</f>
        <v>#N/A</v>
      </c>
    </row>
    <row r="20" spans="2:9">
      <c r="B20" s="96" t="s">
        <v>54</v>
      </c>
      <c r="E20" s="101"/>
    </row>
    <row r="22" spans="2:9">
      <c r="B22" s="102" t="s">
        <v>55</v>
      </c>
      <c r="C22" s="103">
        <v>1000000</v>
      </c>
    </row>
    <row r="23" spans="2:9">
      <c r="B23" s="102" t="s">
        <v>42</v>
      </c>
      <c r="C23" s="104">
        <v>1.2999999999999999E-2</v>
      </c>
    </row>
    <row r="24" spans="2:9">
      <c r="B24" s="102" t="s">
        <v>56</v>
      </c>
      <c r="C24" s="102">
        <v>72</v>
      </c>
    </row>
    <row r="26" spans="2:9">
      <c r="B26" s="96" t="s">
        <v>57</v>
      </c>
      <c r="C26" s="105">
        <f>ROUNDDOWN(C23/12,8)</f>
        <v>1.08333E-3</v>
      </c>
      <c r="D26" s="96" t="s">
        <v>58</v>
      </c>
    </row>
    <row r="28" spans="2:9">
      <c r="C28" s="106" t="str">
        <f>C22&amp;"×"&amp;C26&amp;"×（１+"&amp;C26&amp;"）＾"&amp;C24</f>
        <v>1000000×0.00108333×（１+0.00108333）＾72</v>
      </c>
      <c r="D28" s="107"/>
      <c r="E28" s="107"/>
      <c r="G28" s="107">
        <f>C22*C26*(1+C26)^C24</f>
        <v>1171.162882062401</v>
      </c>
    </row>
    <row r="29" spans="2:9" ht="3.75" customHeight="1"/>
    <row r="30" spans="2:9">
      <c r="D30" s="96" t="str">
        <f>"（１＋"&amp;C26&amp;"）＾"&amp;C24&amp;"(-1)"</f>
        <v>（１＋0.00108333）＾72(-1)</v>
      </c>
      <c r="G30" s="96">
        <f>(1+C26)^C24-1</f>
        <v>8.1076755986080995E-2</v>
      </c>
      <c r="H30" s="96" t="s">
        <v>60</v>
      </c>
      <c r="I30" s="108">
        <f>G28/G30</f>
        <v>14445.11275541738</v>
      </c>
    </row>
    <row r="39" spans="7:7">
      <c r="G39" s="108"/>
    </row>
  </sheetData>
  <sheetProtection sheet="1" objects="1" scenarios="1"/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4"/>
  <sheetViews>
    <sheetView view="pageBreakPreview" zoomScale="145" zoomScaleNormal="100" zoomScaleSheetLayoutView="145" workbookViewId="0">
      <selection sqref="A1:BS14"/>
    </sheetView>
  </sheetViews>
  <sheetFormatPr defaultColWidth="1.125" defaultRowHeight="10.15" customHeight="1"/>
  <cols>
    <col min="1" max="71" width="1.25" style="3" customWidth="1"/>
    <col min="72" max="16384" width="1.125" style="3"/>
  </cols>
  <sheetData>
    <row r="1" spans="1:95" ht="6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27"/>
    </row>
    <row r="2" spans="1:95" s="1" customFormat="1" ht="17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57" t="s">
        <v>2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33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8"/>
    </row>
    <row r="3" spans="1:95" s="57" customFormat="1" ht="10.5" customHeight="1" thickBot="1">
      <c r="A3" s="52"/>
      <c r="B3" s="53"/>
      <c r="C3" s="53"/>
      <c r="D3" s="53"/>
      <c r="E3" s="53"/>
      <c r="F3" s="54"/>
      <c r="G3" s="34">
        <v>2</v>
      </c>
      <c r="H3" s="34">
        <v>0</v>
      </c>
      <c r="I3" s="34">
        <v>2</v>
      </c>
      <c r="J3" s="34">
        <v>3</v>
      </c>
      <c r="K3" s="54" t="s">
        <v>0</v>
      </c>
      <c r="L3" s="54"/>
      <c r="M3" s="34">
        <v>1</v>
      </c>
      <c r="N3" s="34">
        <v>0</v>
      </c>
      <c r="O3" s="54" t="s">
        <v>1</v>
      </c>
      <c r="P3" s="55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6"/>
    </row>
    <row r="4" spans="1:95" s="65" customFormat="1" ht="11.25" customHeight="1">
      <c r="A4" s="58"/>
      <c r="B4" s="59" t="s">
        <v>3</v>
      </c>
      <c r="C4" s="60"/>
      <c r="D4" s="60"/>
      <c r="E4" s="60"/>
      <c r="F4" s="60"/>
      <c r="G4" s="60"/>
      <c r="H4" s="60"/>
      <c r="I4" s="60"/>
      <c r="J4" s="60"/>
      <c r="K4" s="61"/>
      <c r="L4" s="62"/>
      <c r="M4" s="62"/>
      <c r="N4" s="62"/>
      <c r="O4" s="62" t="s">
        <v>4</v>
      </c>
      <c r="P4" s="62"/>
      <c r="Q4" s="62"/>
      <c r="R4" s="62"/>
      <c r="S4" s="62" t="s">
        <v>5</v>
      </c>
      <c r="T4" s="62"/>
      <c r="U4" s="62"/>
      <c r="V4" s="62"/>
      <c r="W4" s="62" t="s">
        <v>6</v>
      </c>
      <c r="X4" s="62"/>
      <c r="Y4" s="62"/>
      <c r="Z4" s="62"/>
      <c r="AA4" s="62"/>
      <c r="AB4" s="62"/>
      <c r="AC4" s="62"/>
      <c r="AD4" s="62"/>
      <c r="AE4" s="154" t="s">
        <v>7</v>
      </c>
      <c r="AF4" s="155"/>
      <c r="AG4" s="155"/>
      <c r="AH4" s="155"/>
      <c r="AI4" s="155"/>
      <c r="AJ4" s="155"/>
      <c r="AK4" s="156"/>
      <c r="AL4" s="59"/>
      <c r="AM4" s="62"/>
      <c r="AN4" s="62"/>
      <c r="AO4" s="62"/>
      <c r="AP4" s="62" t="s">
        <v>8</v>
      </c>
      <c r="AQ4" s="62"/>
      <c r="AR4" s="62"/>
      <c r="AS4" s="62"/>
      <c r="AT4" s="62"/>
      <c r="AU4" s="62"/>
      <c r="AV4" s="62" t="s">
        <v>6</v>
      </c>
      <c r="AW4" s="62"/>
      <c r="AX4" s="62"/>
      <c r="AY4" s="62"/>
      <c r="AZ4" s="62"/>
      <c r="BA4" s="62"/>
      <c r="BB4" s="62"/>
      <c r="BC4" s="62"/>
      <c r="BD4" s="62"/>
      <c r="BE4" s="63"/>
      <c r="BF4" s="158" t="s">
        <v>9</v>
      </c>
      <c r="BG4" s="159"/>
      <c r="BH4" s="159"/>
      <c r="BI4" s="159"/>
      <c r="BJ4" s="159"/>
      <c r="BK4" s="159"/>
      <c r="BL4" s="160"/>
      <c r="BM4" s="161" t="s">
        <v>10</v>
      </c>
      <c r="BN4" s="161"/>
      <c r="BO4" s="161"/>
      <c r="BP4" s="161"/>
      <c r="BQ4" s="161"/>
      <c r="BR4" s="162"/>
      <c r="BS4" s="64"/>
    </row>
    <row r="5" spans="1:95" s="71" customFormat="1" ht="11.25" customHeight="1" thickBot="1">
      <c r="A5" s="58"/>
      <c r="B5" s="35">
        <v>7</v>
      </c>
      <c r="C5" s="36">
        <v>7</v>
      </c>
      <c r="D5" s="36">
        <v>7</v>
      </c>
      <c r="E5" s="36">
        <v>7</v>
      </c>
      <c r="F5" s="36">
        <v>7</v>
      </c>
      <c r="G5" s="36">
        <v>7</v>
      </c>
      <c r="H5" s="36">
        <v>7</v>
      </c>
      <c r="I5" s="36" t="s">
        <v>18</v>
      </c>
      <c r="J5" s="36">
        <v>0</v>
      </c>
      <c r="K5" s="66" t="s">
        <v>22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37">
        <v>7</v>
      </c>
      <c r="AF5" s="38">
        <v>6</v>
      </c>
      <c r="AG5" s="38">
        <v>5</v>
      </c>
      <c r="AH5" s="38">
        <v>4</v>
      </c>
      <c r="AI5" s="38">
        <v>3</v>
      </c>
      <c r="AJ5" s="38">
        <v>2</v>
      </c>
      <c r="AK5" s="38">
        <v>1</v>
      </c>
      <c r="AL5" s="68" t="s">
        <v>23</v>
      </c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9"/>
      <c r="BF5" s="39"/>
      <c r="BG5" s="40"/>
      <c r="BH5" s="40">
        <v>3</v>
      </c>
      <c r="BI5" s="41">
        <v>3</v>
      </c>
      <c r="BJ5" s="40">
        <v>7</v>
      </c>
      <c r="BK5" s="40">
        <v>2</v>
      </c>
      <c r="BL5" s="139">
        <v>9</v>
      </c>
      <c r="BM5" s="40"/>
      <c r="BN5" s="40"/>
      <c r="BO5" s="41"/>
      <c r="BP5" s="40">
        <v>9</v>
      </c>
      <c r="BQ5" s="40">
        <v>7</v>
      </c>
      <c r="BR5" s="42">
        <v>5</v>
      </c>
      <c r="BS5" s="70"/>
      <c r="BU5" s="71" t="s">
        <v>17</v>
      </c>
    </row>
    <row r="6" spans="1:95" s="2" customFormat="1" ht="11.25" customHeight="1">
      <c r="A6" s="28"/>
      <c r="B6" s="48">
        <v>1</v>
      </c>
      <c r="C6" s="49">
        <v>0</v>
      </c>
      <c r="D6" s="49">
        <v>1</v>
      </c>
      <c r="E6" s="49" t="s">
        <v>21</v>
      </c>
      <c r="F6" s="72"/>
      <c r="G6" s="72"/>
      <c r="H6" s="72"/>
      <c r="I6" s="72"/>
      <c r="J6" s="72"/>
      <c r="K6" s="72"/>
      <c r="L6" s="73"/>
      <c r="M6" s="26"/>
      <c r="N6" s="12"/>
      <c r="O6" s="16"/>
      <c r="P6" s="43">
        <v>3</v>
      </c>
      <c r="Q6" s="44">
        <v>8</v>
      </c>
      <c r="R6" s="43">
        <v>4</v>
      </c>
      <c r="S6" s="43">
        <v>1</v>
      </c>
      <c r="T6" s="15" t="s">
        <v>14</v>
      </c>
      <c r="U6" s="15"/>
      <c r="V6" s="15"/>
      <c r="W6" s="15"/>
      <c r="X6" s="18" t="s">
        <v>15</v>
      </c>
      <c r="Y6" s="50">
        <v>1</v>
      </c>
      <c r="Z6" s="50">
        <v>0</v>
      </c>
      <c r="AA6" s="50">
        <v>4</v>
      </c>
      <c r="AB6" s="49" t="s">
        <v>16</v>
      </c>
      <c r="AC6" s="73"/>
      <c r="AD6" s="73"/>
      <c r="AE6" s="73"/>
      <c r="AF6" s="73"/>
      <c r="AG6" s="72"/>
      <c r="AH6" s="72"/>
      <c r="AI6" s="74"/>
      <c r="AJ6" s="25"/>
      <c r="AK6" s="12"/>
      <c r="AL6" s="16"/>
      <c r="AM6" s="45"/>
      <c r="AN6" s="43">
        <v>9</v>
      </c>
      <c r="AO6" s="43">
        <v>9</v>
      </c>
      <c r="AP6" s="43">
        <v>8</v>
      </c>
      <c r="AQ6" s="15" t="s">
        <v>20</v>
      </c>
      <c r="AR6" s="15"/>
      <c r="AS6" s="16"/>
      <c r="AT6" s="16"/>
      <c r="AU6" s="18" t="s">
        <v>15</v>
      </c>
      <c r="AV6" s="51">
        <v>2</v>
      </c>
      <c r="AW6" s="51">
        <v>1</v>
      </c>
      <c r="AX6" s="51">
        <v>3</v>
      </c>
      <c r="AY6" s="75" t="s">
        <v>19</v>
      </c>
      <c r="AZ6" s="73"/>
      <c r="BA6" s="73"/>
      <c r="BB6" s="73"/>
      <c r="BC6" s="73"/>
      <c r="BD6" s="73"/>
      <c r="BE6" s="73"/>
      <c r="BF6" s="76"/>
      <c r="BG6" s="11"/>
      <c r="BH6" s="12"/>
      <c r="BI6" s="13">
        <v>2</v>
      </c>
      <c r="BJ6" s="14">
        <v>8</v>
      </c>
      <c r="BK6" s="13">
        <v>8</v>
      </c>
      <c r="BL6" s="13">
        <v>9</v>
      </c>
      <c r="BM6" s="13">
        <v>0</v>
      </c>
      <c r="BN6" s="15" t="s">
        <v>20</v>
      </c>
      <c r="BO6" s="16"/>
      <c r="BP6" s="17">
        <v>4</v>
      </c>
      <c r="BQ6" s="17">
        <v>6</v>
      </c>
      <c r="BR6" s="18" t="s">
        <v>12</v>
      </c>
      <c r="BS6" s="9"/>
    </row>
    <row r="7" spans="1:95" s="2" customFormat="1" ht="11.25" customHeight="1">
      <c r="A7" s="28"/>
      <c r="B7" s="77"/>
      <c r="C7" s="78"/>
      <c r="D7" s="78"/>
      <c r="E7" s="78"/>
      <c r="F7" s="78"/>
      <c r="G7" s="78"/>
      <c r="H7" s="78"/>
      <c r="I7" s="78"/>
      <c r="J7" s="78"/>
      <c r="K7" s="79"/>
      <c r="L7" s="78"/>
      <c r="M7" s="80"/>
      <c r="N7" s="81"/>
      <c r="O7" s="82"/>
      <c r="P7" s="82"/>
      <c r="Q7" s="83"/>
      <c r="R7" s="82"/>
      <c r="S7" s="82"/>
      <c r="T7" s="84" t="s">
        <v>14</v>
      </c>
      <c r="U7" s="82"/>
      <c r="V7" s="84"/>
      <c r="W7" s="84"/>
      <c r="X7" s="85" t="s">
        <v>15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6"/>
      <c r="AJ7" s="87"/>
      <c r="AK7" s="81"/>
      <c r="AL7" s="82"/>
      <c r="AM7" s="88"/>
      <c r="AN7" s="82"/>
      <c r="AO7" s="82"/>
      <c r="AP7" s="82"/>
      <c r="AQ7" s="84" t="s">
        <v>11</v>
      </c>
      <c r="AR7" s="82"/>
      <c r="AS7" s="84"/>
      <c r="AT7" s="84"/>
      <c r="AU7" s="85" t="s">
        <v>12</v>
      </c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86"/>
      <c r="BG7" s="87"/>
      <c r="BH7" s="81"/>
      <c r="BI7" s="82"/>
      <c r="BJ7" s="88"/>
      <c r="BK7" s="82"/>
      <c r="BL7" s="82"/>
      <c r="BM7" s="82"/>
      <c r="BN7" s="84" t="s">
        <v>20</v>
      </c>
      <c r="BO7" s="84"/>
      <c r="BP7" s="84"/>
      <c r="BQ7" s="84"/>
      <c r="BR7" s="85" t="s">
        <v>15</v>
      </c>
      <c r="BS7" s="9"/>
    </row>
    <row r="8" spans="1:95" s="2" customFormat="1" ht="11.25" customHeight="1">
      <c r="A8" s="28"/>
      <c r="B8" s="77"/>
      <c r="C8" s="78"/>
      <c r="D8" s="78"/>
      <c r="E8" s="78"/>
      <c r="F8" s="78"/>
      <c r="G8" s="78"/>
      <c r="H8" s="78"/>
      <c r="I8" s="78"/>
      <c r="J8" s="78"/>
      <c r="K8" s="78"/>
      <c r="L8" s="86"/>
      <c r="M8" s="87"/>
      <c r="N8" s="81"/>
      <c r="O8" s="82"/>
      <c r="P8" s="82"/>
      <c r="Q8" s="83"/>
      <c r="R8" s="82"/>
      <c r="S8" s="82"/>
      <c r="T8" s="84" t="s">
        <v>14</v>
      </c>
      <c r="U8" s="82"/>
      <c r="V8" s="84"/>
      <c r="W8" s="84"/>
      <c r="X8" s="85" t="s">
        <v>12</v>
      </c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86"/>
      <c r="AJ8" s="87"/>
      <c r="AK8" s="81"/>
      <c r="AL8" s="82"/>
      <c r="AM8" s="88"/>
      <c r="AN8" s="82"/>
      <c r="AO8" s="82"/>
      <c r="AP8" s="82"/>
      <c r="AQ8" s="84" t="s">
        <v>11</v>
      </c>
      <c r="AR8" s="82"/>
      <c r="AS8" s="82"/>
      <c r="AT8" s="82"/>
      <c r="AU8" s="85" t="s">
        <v>12</v>
      </c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86"/>
      <c r="BG8" s="87"/>
      <c r="BH8" s="81"/>
      <c r="BI8" s="82"/>
      <c r="BJ8" s="88"/>
      <c r="BK8" s="82"/>
      <c r="BL8" s="82"/>
      <c r="BM8" s="82"/>
      <c r="BN8" s="84" t="s">
        <v>11</v>
      </c>
      <c r="BO8" s="84"/>
      <c r="BP8" s="84"/>
      <c r="BQ8" s="84"/>
      <c r="BR8" s="85" t="s">
        <v>12</v>
      </c>
      <c r="BS8" s="9"/>
      <c r="CQ8" s="4"/>
    </row>
    <row r="9" spans="1:95" s="2" customFormat="1" ht="11.25" customHeight="1">
      <c r="A9" s="28"/>
      <c r="B9" s="89"/>
      <c r="C9" s="78"/>
      <c r="D9" s="78"/>
      <c r="E9" s="78"/>
      <c r="F9" s="78"/>
      <c r="G9" s="78"/>
      <c r="H9" s="78"/>
      <c r="I9" s="78"/>
      <c r="J9" s="78"/>
      <c r="K9" s="78"/>
      <c r="L9" s="78"/>
      <c r="M9" s="87"/>
      <c r="N9" s="81"/>
      <c r="O9" s="82"/>
      <c r="P9" s="90"/>
      <c r="Q9" s="82"/>
      <c r="R9" s="82"/>
      <c r="S9" s="82"/>
      <c r="T9" s="84" t="s">
        <v>11</v>
      </c>
      <c r="U9" s="84"/>
      <c r="V9" s="84"/>
      <c r="W9" s="84"/>
      <c r="X9" s="85" t="s">
        <v>12</v>
      </c>
      <c r="Y9" s="91"/>
      <c r="Z9" s="78"/>
      <c r="AA9" s="78"/>
      <c r="AB9" s="78"/>
      <c r="AC9" s="78"/>
      <c r="AD9" s="78"/>
      <c r="AE9" s="78"/>
      <c r="AF9" s="78"/>
      <c r="AG9" s="78"/>
      <c r="AH9" s="78"/>
      <c r="AI9" s="86"/>
      <c r="AJ9" s="87"/>
      <c r="AK9" s="81"/>
      <c r="AL9" s="82"/>
      <c r="AM9" s="90"/>
      <c r="AN9" s="82"/>
      <c r="AO9" s="82"/>
      <c r="AP9" s="82"/>
      <c r="AQ9" s="84" t="s">
        <v>11</v>
      </c>
      <c r="AR9" s="84"/>
      <c r="AS9" s="84"/>
      <c r="AT9" s="84"/>
      <c r="AU9" s="85" t="s">
        <v>12</v>
      </c>
      <c r="AV9" s="91"/>
      <c r="AW9" s="78"/>
      <c r="AX9" s="78"/>
      <c r="AY9" s="78"/>
      <c r="AZ9" s="78"/>
      <c r="BA9" s="78"/>
      <c r="BB9" s="78"/>
      <c r="BC9" s="78"/>
      <c r="BD9" s="78"/>
      <c r="BE9" s="78"/>
      <c r="BF9" s="86"/>
      <c r="BG9" s="87"/>
      <c r="BH9" s="81"/>
      <c r="BI9" s="82"/>
      <c r="BJ9" s="88"/>
      <c r="BK9" s="82"/>
      <c r="BL9" s="82"/>
      <c r="BM9" s="82"/>
      <c r="BN9" s="84" t="s">
        <v>11</v>
      </c>
      <c r="BO9" s="84"/>
      <c r="BP9" s="84"/>
      <c r="BQ9" s="84"/>
      <c r="BR9" s="85" t="s">
        <v>12</v>
      </c>
      <c r="BS9" s="9"/>
    </row>
    <row r="10" spans="1:95" s="2" customFormat="1" ht="11.25" customHeight="1">
      <c r="A10" s="28"/>
      <c r="B10" s="9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7"/>
      <c r="N10" s="81"/>
      <c r="O10" s="82"/>
      <c r="P10" s="90"/>
      <c r="Q10" s="82"/>
      <c r="R10" s="82"/>
      <c r="S10" s="82"/>
      <c r="T10" s="84" t="s">
        <v>11</v>
      </c>
      <c r="U10" s="84"/>
      <c r="V10" s="84"/>
      <c r="W10" s="84"/>
      <c r="X10" s="85" t="s">
        <v>12</v>
      </c>
      <c r="Y10" s="91"/>
      <c r="Z10" s="78"/>
      <c r="AA10" s="78"/>
      <c r="AB10" s="78"/>
      <c r="AC10" s="78"/>
      <c r="AD10" s="78"/>
      <c r="AE10" s="78"/>
      <c r="AF10" s="78"/>
      <c r="AG10" s="78"/>
      <c r="AH10" s="78"/>
      <c r="AI10" s="86"/>
      <c r="AJ10" s="87"/>
      <c r="AK10" s="81"/>
      <c r="AL10" s="82"/>
      <c r="AM10" s="90"/>
      <c r="AN10" s="82"/>
      <c r="AO10" s="82"/>
      <c r="AP10" s="82"/>
      <c r="AQ10" s="84" t="s">
        <v>11</v>
      </c>
      <c r="AR10" s="84"/>
      <c r="AS10" s="84"/>
      <c r="AT10" s="84"/>
      <c r="AU10" s="85" t="s">
        <v>12</v>
      </c>
      <c r="AV10" s="91"/>
      <c r="AW10" s="78"/>
      <c r="AX10" s="78"/>
      <c r="AY10" s="78"/>
      <c r="AZ10" s="78"/>
      <c r="BA10" s="78"/>
      <c r="BB10" s="78"/>
      <c r="BC10" s="78"/>
      <c r="BD10" s="78"/>
      <c r="BE10" s="78"/>
      <c r="BF10" s="86"/>
      <c r="BG10" s="87"/>
      <c r="BH10" s="81"/>
      <c r="BI10" s="82"/>
      <c r="BJ10" s="90"/>
      <c r="BK10" s="82"/>
      <c r="BL10" s="82"/>
      <c r="BM10" s="82"/>
      <c r="BN10" s="84" t="s">
        <v>11</v>
      </c>
      <c r="BO10" s="84"/>
      <c r="BP10" s="84"/>
      <c r="BQ10" s="84"/>
      <c r="BR10" s="85" t="s">
        <v>12</v>
      </c>
      <c r="BS10" s="9"/>
    </row>
    <row r="11" spans="1:95" s="2" customFormat="1" ht="11.25" customHeight="1">
      <c r="A11" s="28"/>
      <c r="B11" s="9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7"/>
      <c r="N11" s="81"/>
      <c r="O11" s="82"/>
      <c r="P11" s="90"/>
      <c r="Q11" s="82"/>
      <c r="R11" s="82"/>
      <c r="S11" s="82"/>
      <c r="T11" s="84" t="s">
        <v>11</v>
      </c>
      <c r="U11" s="84"/>
      <c r="V11" s="84"/>
      <c r="W11" s="84"/>
      <c r="X11" s="85" t="s">
        <v>12</v>
      </c>
      <c r="Y11" s="91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92"/>
      <c r="AK11" s="81"/>
      <c r="AL11" s="82"/>
      <c r="AM11" s="90"/>
      <c r="AN11" s="82"/>
      <c r="AO11" s="82"/>
      <c r="AP11" s="82"/>
      <c r="AQ11" s="84" t="s">
        <v>11</v>
      </c>
      <c r="AR11" s="84"/>
      <c r="AS11" s="84"/>
      <c r="AT11" s="84"/>
      <c r="AU11" s="85" t="s">
        <v>12</v>
      </c>
      <c r="AV11" s="91"/>
      <c r="AW11" s="78"/>
      <c r="AX11" s="78"/>
      <c r="AY11" s="78"/>
      <c r="AZ11" s="78"/>
      <c r="BA11" s="78"/>
      <c r="BB11" s="78"/>
      <c r="BC11" s="78"/>
      <c r="BD11" s="78"/>
      <c r="BE11" s="78"/>
      <c r="BF11" s="86"/>
      <c r="BG11" s="87"/>
      <c r="BH11" s="81"/>
      <c r="BI11" s="82"/>
      <c r="BJ11" s="90"/>
      <c r="BK11" s="82"/>
      <c r="BL11" s="82"/>
      <c r="BM11" s="82"/>
      <c r="BN11" s="84" t="s">
        <v>11</v>
      </c>
      <c r="BO11" s="84"/>
      <c r="BP11" s="84"/>
      <c r="BQ11" s="84"/>
      <c r="BR11" s="85" t="s">
        <v>12</v>
      </c>
      <c r="BS11" s="9"/>
    </row>
    <row r="12" spans="1:95" s="2" customFormat="1" ht="11.25" customHeight="1">
      <c r="A12" s="28"/>
      <c r="B12" s="9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87"/>
      <c r="N12" s="81"/>
      <c r="O12" s="82"/>
      <c r="P12" s="90"/>
      <c r="Q12" s="82"/>
      <c r="R12" s="82"/>
      <c r="S12" s="82"/>
      <c r="T12" s="84" t="s">
        <v>11</v>
      </c>
      <c r="U12" s="84"/>
      <c r="V12" s="84"/>
      <c r="W12" s="84"/>
      <c r="X12" s="85" t="s">
        <v>12</v>
      </c>
      <c r="Y12" s="91"/>
      <c r="Z12" s="78"/>
      <c r="AA12" s="78"/>
      <c r="AB12" s="78"/>
      <c r="AC12" s="78"/>
      <c r="AD12" s="78"/>
      <c r="AE12" s="78"/>
      <c r="AF12" s="78"/>
      <c r="AG12" s="78"/>
      <c r="AH12" s="78"/>
      <c r="AI12" s="86"/>
      <c r="AJ12" s="87"/>
      <c r="AK12" s="81"/>
      <c r="AL12" s="82"/>
      <c r="AM12" s="90"/>
      <c r="AN12" s="82"/>
      <c r="AO12" s="82"/>
      <c r="AP12" s="82"/>
      <c r="AQ12" s="84" t="s">
        <v>11</v>
      </c>
      <c r="AR12" s="84"/>
      <c r="AS12" s="84"/>
      <c r="AT12" s="84"/>
      <c r="AU12" s="85" t="s">
        <v>12</v>
      </c>
      <c r="AV12" s="91"/>
      <c r="AW12" s="78"/>
      <c r="AX12" s="78"/>
      <c r="AY12" s="78"/>
      <c r="AZ12" s="78"/>
      <c r="BA12" s="78"/>
      <c r="BB12" s="78"/>
      <c r="BC12" s="78"/>
      <c r="BD12" s="78"/>
      <c r="BE12" s="78"/>
      <c r="BF12" s="86"/>
      <c r="BG12" s="87"/>
      <c r="BH12" s="81"/>
      <c r="BI12" s="82"/>
      <c r="BJ12" s="90"/>
      <c r="BK12" s="82"/>
      <c r="BL12" s="82"/>
      <c r="BM12" s="82"/>
      <c r="BN12" s="84" t="s">
        <v>11</v>
      </c>
      <c r="BO12" s="84"/>
      <c r="BP12" s="84"/>
      <c r="BQ12" s="84"/>
      <c r="BR12" s="85" t="s">
        <v>12</v>
      </c>
      <c r="BS12" s="9"/>
    </row>
    <row r="13" spans="1:95" s="2" customFormat="1" ht="11.25" customHeight="1">
      <c r="A13" s="28"/>
      <c r="B13" s="93"/>
      <c r="C13" s="6"/>
      <c r="D13" s="6"/>
      <c r="E13" s="6"/>
      <c r="F13" s="6"/>
      <c r="G13" s="6"/>
      <c r="H13" s="6"/>
      <c r="I13" s="6"/>
      <c r="J13" s="6"/>
      <c r="K13" s="6"/>
      <c r="L13" s="6"/>
      <c r="M13" s="19"/>
      <c r="N13" s="20"/>
      <c r="O13" s="21"/>
      <c r="P13" s="22"/>
      <c r="Q13" s="21"/>
      <c r="R13" s="21"/>
      <c r="S13" s="21"/>
      <c r="T13" s="23" t="s">
        <v>11</v>
      </c>
      <c r="U13" s="23"/>
      <c r="V13" s="23"/>
      <c r="W13" s="23"/>
      <c r="X13" s="24" t="s">
        <v>12</v>
      </c>
      <c r="Y13" s="93"/>
      <c r="Z13" s="6"/>
      <c r="AA13" s="6"/>
      <c r="AB13" s="6"/>
      <c r="AC13" s="6"/>
      <c r="AD13" s="6"/>
      <c r="AE13" s="6"/>
      <c r="AF13" s="6"/>
      <c r="AG13" s="6"/>
      <c r="AH13" s="6"/>
      <c r="AI13" s="7"/>
      <c r="AJ13" s="19"/>
      <c r="AK13" s="20"/>
      <c r="AL13" s="21"/>
      <c r="AM13" s="22"/>
      <c r="AN13" s="21"/>
      <c r="AO13" s="21"/>
      <c r="AP13" s="21"/>
      <c r="AQ13" s="23" t="s">
        <v>11</v>
      </c>
      <c r="AR13" s="23"/>
      <c r="AS13" s="23"/>
      <c r="AT13" s="23"/>
      <c r="AU13" s="24" t="s">
        <v>12</v>
      </c>
      <c r="AV13" s="94" t="s">
        <v>13</v>
      </c>
      <c r="AW13" s="5"/>
      <c r="AX13" s="5"/>
      <c r="AY13" s="5"/>
      <c r="AZ13" s="5"/>
      <c r="BA13" s="5"/>
      <c r="BB13" s="5"/>
      <c r="BC13" s="5"/>
      <c r="BD13" s="5"/>
      <c r="BE13" s="6"/>
      <c r="BF13" s="7"/>
      <c r="BG13" s="19"/>
      <c r="BH13" s="20"/>
      <c r="BI13" s="21">
        <v>8</v>
      </c>
      <c r="BJ13" s="22">
        <v>6</v>
      </c>
      <c r="BK13" s="21">
        <v>3</v>
      </c>
      <c r="BL13" s="21">
        <v>4</v>
      </c>
      <c r="BM13" s="21">
        <v>0</v>
      </c>
      <c r="BN13" s="23" t="s">
        <v>11</v>
      </c>
      <c r="BO13" s="23"/>
      <c r="BP13" s="23"/>
      <c r="BQ13" s="23"/>
      <c r="BR13" s="24" t="s">
        <v>12</v>
      </c>
      <c r="BS13" s="9"/>
    </row>
    <row r="14" spans="1:95" ht="11.2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10"/>
    </row>
  </sheetData>
  <mergeCells count="4">
    <mergeCell ref="AE4:AK4"/>
    <mergeCell ref="T2:AZ2"/>
    <mergeCell ref="BF4:BL4"/>
    <mergeCell ref="BM4:BR4"/>
  </mergeCells>
  <phoneticPr fontId="7"/>
  <printOptions horizontalCentered="1"/>
  <pageMargins left="0.19685039370078741" right="0.19685039370078741" top="0" bottom="0" header="0.19685039370078741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計算式</vt:lpstr>
      <vt:lpstr>控除明細書</vt:lpstr>
      <vt:lpstr>控除明細書!Print_Area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鍵山 亜希</cp:lastModifiedBy>
  <cp:lastPrinted>2022-09-15T00:42:53Z</cp:lastPrinted>
  <dcterms:created xsi:type="dcterms:W3CDTF">2005-04-12T01:19:42Z</dcterms:created>
  <dcterms:modified xsi:type="dcterms:W3CDTF">2023-08-24T05:40:24Z</dcterms:modified>
</cp:coreProperties>
</file>